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~ZIO Clients\Hanover Capital Partners\Hanover Capital Partners Building AV\4. Technical\Equipment Racks &amp; Power\"/>
    </mc:Choice>
  </mc:AlternateContent>
  <bookViews>
    <workbookView xWindow="0" yWindow="165" windowWidth="20100" windowHeight="9675"/>
  </bookViews>
  <sheets>
    <sheet name="Tech Closet Power" sheetId="3" r:id="rId1"/>
  </sheets>
  <calcPr calcId="152511"/>
</workbook>
</file>

<file path=xl/calcChain.xml><?xml version="1.0" encoding="utf-8"?>
<calcChain xmlns="http://schemas.openxmlformats.org/spreadsheetml/2006/main">
  <c r="J70" i="3" l="1"/>
  <c r="G70" i="3"/>
  <c r="H70" i="3" s="1"/>
  <c r="G76" i="3" l="1"/>
  <c r="H76" i="3" s="1"/>
  <c r="I76" i="3" s="1"/>
  <c r="J76" i="3" s="1"/>
  <c r="G77" i="3"/>
  <c r="H77" i="3" s="1"/>
  <c r="I77" i="3" s="1"/>
  <c r="G75" i="3"/>
  <c r="H75" i="3" s="1"/>
  <c r="I75" i="3" s="1"/>
  <c r="J75" i="3" s="1"/>
  <c r="G74" i="3"/>
  <c r="H74" i="3" s="1"/>
  <c r="I74" i="3" s="1"/>
  <c r="J74" i="3" s="1"/>
  <c r="G73" i="3"/>
  <c r="H73" i="3" s="1"/>
  <c r="I73" i="3" s="1"/>
  <c r="J73" i="3" s="1"/>
  <c r="G72" i="3"/>
  <c r="H72" i="3" s="1"/>
  <c r="I72" i="3" s="1"/>
  <c r="J72" i="3" s="1"/>
  <c r="J71" i="3"/>
  <c r="G71" i="3"/>
  <c r="H71" i="3" s="1"/>
  <c r="G44" i="3"/>
  <c r="H44" i="3" s="1"/>
  <c r="I44" i="3" s="1"/>
  <c r="J44" i="3" s="1"/>
  <c r="G43" i="3"/>
  <c r="H43" i="3" s="1"/>
  <c r="I43" i="3" s="1"/>
  <c r="J43" i="3" s="1"/>
  <c r="G42" i="3"/>
  <c r="H42" i="3" s="1"/>
  <c r="I42" i="3" s="1"/>
  <c r="J42" i="3" s="1"/>
  <c r="G41" i="3"/>
  <c r="H41" i="3" s="1"/>
  <c r="I41" i="3" s="1"/>
  <c r="J41" i="3" s="1"/>
  <c r="G40" i="3"/>
  <c r="J39" i="3"/>
  <c r="G39" i="3"/>
  <c r="H39" i="3" s="1"/>
  <c r="G38" i="3"/>
  <c r="H38" i="3" s="1"/>
  <c r="J60" i="3"/>
  <c r="G61" i="3"/>
  <c r="H61" i="3" s="1"/>
  <c r="I61" i="3" s="1"/>
  <c r="G59" i="3"/>
  <c r="H59" i="3" s="1"/>
  <c r="I59" i="3" s="1"/>
  <c r="J59" i="3" s="1"/>
  <c r="G58" i="3"/>
  <c r="H58" i="3" s="1"/>
  <c r="I58" i="3" s="1"/>
  <c r="J58" i="3" s="1"/>
  <c r="G57" i="3"/>
  <c r="H57" i="3" s="1"/>
  <c r="I57" i="3" s="1"/>
  <c r="J57" i="3" s="1"/>
  <c r="G56" i="3"/>
  <c r="H56" i="3" s="1"/>
  <c r="I56" i="3" s="1"/>
  <c r="J56" i="3" s="1"/>
  <c r="J55" i="3"/>
  <c r="G55" i="3"/>
  <c r="H55" i="3" s="1"/>
  <c r="G54" i="3"/>
  <c r="H54" i="3" s="1"/>
  <c r="G27" i="3"/>
  <c r="H27" i="3" s="1"/>
  <c r="I27" i="3" s="1"/>
  <c r="J27" i="3" s="1"/>
  <c r="G26" i="3"/>
  <c r="H26" i="3" s="1"/>
  <c r="I26" i="3" s="1"/>
  <c r="J26" i="3" s="1"/>
  <c r="G25" i="3"/>
  <c r="H25" i="3" s="1"/>
  <c r="I25" i="3" s="1"/>
  <c r="J25" i="3" s="1"/>
  <c r="G24" i="3"/>
  <c r="H24" i="3" s="1"/>
  <c r="I24" i="3" s="1"/>
  <c r="J24" i="3" s="1"/>
  <c r="J23" i="3"/>
  <c r="G23" i="3"/>
  <c r="H23" i="3" s="1"/>
  <c r="G22" i="3"/>
  <c r="G46" i="3" l="1"/>
  <c r="H78" i="3"/>
  <c r="G78" i="3"/>
  <c r="I38" i="3"/>
  <c r="H40" i="3"/>
  <c r="I40" i="3" s="1"/>
  <c r="J40" i="3" s="1"/>
  <c r="H62" i="3"/>
  <c r="I54" i="3"/>
  <c r="G62" i="3"/>
  <c r="G30" i="3"/>
  <c r="H22" i="3"/>
  <c r="J8" i="3"/>
  <c r="G11" i="3"/>
  <c r="G13" i="3"/>
  <c r="G8" i="3"/>
  <c r="G9" i="3"/>
  <c r="G10" i="3"/>
  <c r="G7" i="3"/>
  <c r="I78" i="3" l="1"/>
  <c r="J78" i="3"/>
  <c r="H46" i="3"/>
  <c r="I46" i="3"/>
  <c r="J38" i="3"/>
  <c r="J46" i="3" s="1"/>
  <c r="I62" i="3"/>
  <c r="J54" i="3"/>
  <c r="J62" i="3" s="1"/>
  <c r="I22" i="3"/>
  <c r="H30" i="3"/>
  <c r="H7" i="3"/>
  <c r="I7" i="3" s="1"/>
  <c r="J7" i="3" s="1"/>
  <c r="I30" i="3" l="1"/>
  <c r="J22" i="3"/>
  <c r="J30" i="3" s="1"/>
  <c r="H8" i="3"/>
  <c r="G14" i="3"/>
  <c r="H9" i="3"/>
  <c r="I9" i="3" s="1"/>
  <c r="J9" i="3" s="1"/>
  <c r="H10" i="3"/>
  <c r="I10" i="3" s="1"/>
  <c r="J10" i="3" s="1"/>
  <c r="H11" i="3"/>
  <c r="I11" i="3" s="1"/>
  <c r="J11" i="3" s="1"/>
  <c r="H13" i="3"/>
  <c r="I13" i="3" s="1"/>
  <c r="J13" i="3" s="1"/>
  <c r="J14" i="3" l="1"/>
  <c r="I14" i="3"/>
  <c r="H14" i="3"/>
</calcChain>
</file>

<file path=xl/sharedStrings.xml><?xml version="1.0" encoding="utf-8"?>
<sst xmlns="http://schemas.openxmlformats.org/spreadsheetml/2006/main" count="177" uniqueCount="105">
  <si>
    <t>DEVICE</t>
  </si>
  <si>
    <t>WATTS</t>
  </si>
  <si>
    <t>Altronix Sav9D</t>
  </si>
  <si>
    <t>VOLTAGE</t>
  </si>
  <si>
    <t>AMPS</t>
  </si>
  <si>
    <t>Digital Watchdog DVR</t>
  </si>
  <si>
    <t>Crestron MC3</t>
  </si>
  <si>
    <t>QNAP NAS</t>
  </si>
  <si>
    <t>TOTAL</t>
  </si>
  <si>
    <t>Blu-Ray Player</t>
  </si>
  <si>
    <t>Crestron DM-MD8x8</t>
  </si>
  <si>
    <t>Crestron ADMS-G2</t>
  </si>
  <si>
    <t>Crestron SWAMP-24x8</t>
  </si>
  <si>
    <t>Crestron SWAMPE-8</t>
  </si>
  <si>
    <t>Intellinet PoE Midspan</t>
  </si>
  <si>
    <t>Port #1</t>
  </si>
  <si>
    <t>ISP Modem</t>
  </si>
  <si>
    <t>Port #2</t>
  </si>
  <si>
    <t>Port #3</t>
  </si>
  <si>
    <t>Port #4</t>
  </si>
  <si>
    <t>Port #5</t>
  </si>
  <si>
    <t>Port #6</t>
  </si>
  <si>
    <t>Port #7</t>
  </si>
  <si>
    <t>Port #8</t>
  </si>
  <si>
    <t>Netgear FVS3183G Router</t>
  </si>
  <si>
    <t>Netgear FSM726 Switch</t>
  </si>
  <si>
    <t>VOLTAMPS</t>
  </si>
  <si>
    <t>CONNECTION</t>
  </si>
  <si>
    <t>Crestron CP3</t>
  </si>
  <si>
    <t>Crestron HD-MD8X2</t>
  </si>
  <si>
    <t>Biamp TesiraFORTE AI</t>
  </si>
  <si>
    <t>Soundtube SA502</t>
  </si>
  <si>
    <t>Lab.gruppen E 4:2</t>
  </si>
  <si>
    <t>Crestron HD-XSP</t>
  </si>
  <si>
    <t>Cisco C40</t>
  </si>
  <si>
    <t>Sony BDP-S370</t>
  </si>
  <si>
    <t>Crestron DMPS-300-C</t>
  </si>
  <si>
    <t>Crestron AMP-2210S</t>
  </si>
  <si>
    <t>Crestron 3210S</t>
  </si>
  <si>
    <t>DirecTV Receiver (OFE)</t>
  </si>
  <si>
    <t>PC (OFE)</t>
  </si>
  <si>
    <t>Crestron DMPS-200-C</t>
  </si>
  <si>
    <t>Crown CDi-1000</t>
  </si>
  <si>
    <t>Panasonic DMP-BD79 (Blu-Ray)</t>
  </si>
  <si>
    <t>Crestron DM-RMC-100-C #2</t>
  </si>
  <si>
    <t>Sony BDP-S185 (Blu-Ray)</t>
  </si>
  <si>
    <t>Extron HAE 100</t>
  </si>
  <si>
    <t>Crestron AM-100</t>
  </si>
  <si>
    <t>Amps</t>
  </si>
  <si>
    <t>Watts</t>
  </si>
  <si>
    <t>BTU/Hr</t>
  </si>
  <si>
    <t>Hanover Capital Partners</t>
  </si>
  <si>
    <t>APC SMX300RML</t>
  </si>
  <si>
    <t>UPS-1 IN SWR-1</t>
  </si>
  <si>
    <t>Port #1 - 15A</t>
  </si>
  <si>
    <t>Port #2 - 15A</t>
  </si>
  <si>
    <t>Port #3 - 15A</t>
  </si>
  <si>
    <t>Port #4 - 20A</t>
  </si>
  <si>
    <t>Port #5 - 20A</t>
  </si>
  <si>
    <t>Port #6 - 20A</t>
  </si>
  <si>
    <t>Port #7 - 30A</t>
  </si>
  <si>
    <t>Ubiquiti US-48-500W</t>
  </si>
  <si>
    <t>Ubiquiti Edgerouterlite</t>
  </si>
  <si>
    <t>SurgeX SX-AX15E</t>
  </si>
  <si>
    <t>15A POWER CONDITIONER</t>
  </si>
  <si>
    <t>PWR-1 IN RACK-1</t>
  </si>
  <si>
    <t>Control4 EA-5</t>
  </si>
  <si>
    <t>Sony STR-ZA1000ES</t>
  </si>
  <si>
    <t>Middle Atlantic PDT-1015C</t>
  </si>
  <si>
    <t>MIDDLE ATLANTIC PD-815R-PL</t>
  </si>
  <si>
    <t>8 PORT POWER DISTRIBUTION</t>
  </si>
  <si>
    <t>Sonos Connect</t>
  </si>
  <si>
    <t>Launchport Wall Station</t>
  </si>
  <si>
    <t>Triad Rackamp DSP 350</t>
  </si>
  <si>
    <t xml:space="preserve">QSC CXD4.3 </t>
  </si>
  <si>
    <t>PWR-2 IN RACK-1</t>
  </si>
  <si>
    <t>PST-1 IN RACK-1</t>
  </si>
  <si>
    <t>Apple TV</t>
  </si>
  <si>
    <t>Brighthouse HD Box</t>
  </si>
  <si>
    <t>Brighthouse  DVR</t>
  </si>
  <si>
    <t>Oppo BDP-103</t>
  </si>
  <si>
    <t>SURGEX SX-20NE-RT-AR</t>
  </si>
  <si>
    <t>20A REMOTE ACCESS CIRCUIT</t>
  </si>
  <si>
    <t>POW-1 IN TECH CLOSET</t>
  </si>
  <si>
    <t>Digital Projection E Vision 8500</t>
  </si>
  <si>
    <t>Panasonic PT-RZ370U</t>
  </si>
  <si>
    <t>Sharp LC-80LE661U</t>
  </si>
  <si>
    <t>Sony KDL-50W800C</t>
  </si>
  <si>
    <t>Device #1</t>
  </si>
  <si>
    <t>Device #2</t>
  </si>
  <si>
    <t>Device #3</t>
  </si>
  <si>
    <t>Device #4</t>
  </si>
  <si>
    <t>Device #5</t>
  </si>
  <si>
    <t>Device #6</t>
  </si>
  <si>
    <t>Device #7</t>
  </si>
  <si>
    <t>Device #8</t>
  </si>
  <si>
    <t>Atlona AT-UHD-CLSO-824</t>
  </si>
  <si>
    <t>Visualint VI-L-8-2000R</t>
  </si>
  <si>
    <t>Mersive Solstice S-5100</t>
  </si>
  <si>
    <t>Shure ULXS4</t>
  </si>
  <si>
    <t>Atlona AT-UHD-EX-70</t>
  </si>
  <si>
    <t>Amzon FireTV</t>
  </si>
  <si>
    <t>Switchvox 80 SMB Server</t>
  </si>
  <si>
    <t>3000 VA UNINTERRUPTIBLE POWER SUPPLY</t>
  </si>
  <si>
    <t>SURGEX SX-1115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</si>
</sst>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5" xfId="0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0" xfId="0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7" fillId="2" borderId="0" xfId="0" applyFont="1" applyFill="1"/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Normal="100" workbookViewId="0">
      <selection activeCell="G16" sqref="G16"/>
    </sheetView>
  </sheetViews>
  <sheetFormatPr defaultRowHeight="15" x14ac:dyDescent="0.25"/>
  <cols>
    <col min="1" max="1" width="14.42578125" customWidth="1"/>
    <col min="2" max="2" width="28.7109375" customWidth="1"/>
    <col min="3" max="3" width="10" customWidth="1"/>
    <col min="4" max="4" width="7.28515625" hidden="1" customWidth="1"/>
    <col min="5" max="5" width="0.140625" hidden="1" customWidth="1"/>
    <col min="6" max="6" width="7.7109375" hidden="1" customWidth="1"/>
    <col min="8" max="8" width="13.140625" customWidth="1"/>
    <col min="12" max="12" width="28.28515625" customWidth="1"/>
  </cols>
  <sheetData>
    <row r="1" spans="1:13" ht="18.75" x14ac:dyDescent="0.3">
      <c r="A1" s="31" t="s">
        <v>51</v>
      </c>
      <c r="B1" s="31"/>
      <c r="C1" s="31"/>
      <c r="D1" s="31"/>
      <c r="E1" s="31"/>
      <c r="F1" s="31"/>
      <c r="G1" s="31"/>
      <c r="H1" s="31"/>
      <c r="I1" s="31"/>
    </row>
    <row r="2" spans="1:13" ht="15.75" x14ac:dyDescent="0.25">
      <c r="L2" s="4" t="s">
        <v>0</v>
      </c>
      <c r="M2" s="4" t="s">
        <v>4</v>
      </c>
    </row>
    <row r="3" spans="1:13" ht="15.75" x14ac:dyDescent="0.25">
      <c r="A3" s="17" t="s">
        <v>52</v>
      </c>
      <c r="B3" s="18"/>
      <c r="C3" s="17" t="s">
        <v>103</v>
      </c>
      <c r="D3" s="17"/>
      <c r="E3" s="17"/>
      <c r="F3" s="17"/>
      <c r="G3" s="18"/>
      <c r="H3" s="20"/>
      <c r="I3" s="20"/>
    </row>
    <row r="4" spans="1:13" x14ac:dyDescent="0.25">
      <c r="B4" s="13"/>
      <c r="C4" s="14"/>
      <c r="D4" s="14"/>
      <c r="E4" s="14"/>
      <c r="F4" s="14"/>
      <c r="G4" s="13"/>
      <c r="H4" s="14"/>
      <c r="L4" s="21" t="s">
        <v>2</v>
      </c>
      <c r="M4">
        <v>5</v>
      </c>
    </row>
    <row r="5" spans="1:13" x14ac:dyDescent="0.25">
      <c r="B5" s="13" t="s">
        <v>53</v>
      </c>
      <c r="C5" s="14"/>
      <c r="D5" s="32"/>
      <c r="E5" s="33"/>
      <c r="F5" s="14"/>
      <c r="G5" s="14"/>
      <c r="H5" s="14"/>
      <c r="L5" s="21" t="s">
        <v>30</v>
      </c>
      <c r="M5">
        <v>0.3</v>
      </c>
    </row>
    <row r="6" spans="1:13" ht="15.75" x14ac:dyDescent="0.25">
      <c r="A6" s="6" t="s">
        <v>27</v>
      </c>
      <c r="B6" s="4" t="s">
        <v>0</v>
      </c>
      <c r="C6" s="4" t="s">
        <v>3</v>
      </c>
      <c r="D6" s="24" t="s">
        <v>48</v>
      </c>
      <c r="E6" s="25" t="s">
        <v>49</v>
      </c>
      <c r="F6" s="4"/>
      <c r="G6" s="4" t="s">
        <v>4</v>
      </c>
      <c r="H6" s="4" t="s">
        <v>26</v>
      </c>
      <c r="I6" s="4" t="s">
        <v>1</v>
      </c>
      <c r="J6" s="6" t="s">
        <v>50</v>
      </c>
      <c r="L6" s="21" t="s">
        <v>9</v>
      </c>
      <c r="M6">
        <v>0.2</v>
      </c>
    </row>
    <row r="7" spans="1:13" x14ac:dyDescent="0.25">
      <c r="A7" s="15" t="s">
        <v>54</v>
      </c>
      <c r="B7" s="7" t="s">
        <v>61</v>
      </c>
      <c r="C7" s="8">
        <v>120</v>
      </c>
      <c r="D7" s="26"/>
      <c r="E7" s="9">
        <v>500</v>
      </c>
      <c r="F7" s="23"/>
      <c r="G7" s="8">
        <f>IF(ISBLANK(D7),E7/0.9/C7,D7)</f>
        <v>4.6296296296296298</v>
      </c>
      <c r="H7" s="8">
        <f t="shared" ref="H7:H13" si="0">C7*G7</f>
        <v>555.55555555555554</v>
      </c>
      <c r="I7" s="8">
        <f>H7*0.9</f>
        <v>500</v>
      </c>
      <c r="J7" s="9">
        <f>+I7*3.41</f>
        <v>1705</v>
      </c>
      <c r="L7" s="21" t="s">
        <v>34</v>
      </c>
      <c r="M7">
        <v>1.5</v>
      </c>
    </row>
    <row r="8" spans="1:13" x14ac:dyDescent="0.25">
      <c r="A8" s="15" t="s">
        <v>55</v>
      </c>
      <c r="B8" s="7" t="s">
        <v>61</v>
      </c>
      <c r="C8" s="8">
        <v>120</v>
      </c>
      <c r="D8" s="26"/>
      <c r="E8" s="9">
        <v>500</v>
      </c>
      <c r="F8" s="23"/>
      <c r="G8" s="8">
        <f t="shared" ref="G8:G13" si="1">IF(ISBLANK(D8),E8/0.9/C8,D8)</f>
        <v>4.6296296296296298</v>
      </c>
      <c r="H8" s="8">
        <f t="shared" si="0"/>
        <v>555.55555555555554</v>
      </c>
      <c r="I8" s="8">
        <v>500</v>
      </c>
      <c r="J8" s="9">
        <f t="shared" ref="J8:J13" si="2">+I8*3.41</f>
        <v>1705</v>
      </c>
      <c r="L8" s="21" t="s">
        <v>38</v>
      </c>
      <c r="M8" s="21" t="s">
        <v>38</v>
      </c>
    </row>
    <row r="9" spans="1:13" x14ac:dyDescent="0.25">
      <c r="A9" s="15" t="s">
        <v>56</v>
      </c>
      <c r="B9" s="7" t="s">
        <v>62</v>
      </c>
      <c r="C9" s="8">
        <v>120</v>
      </c>
      <c r="D9" s="26"/>
      <c r="E9" s="9">
        <v>7</v>
      </c>
      <c r="F9" s="23"/>
      <c r="G9" s="8">
        <f t="shared" si="1"/>
        <v>6.4814814814814811E-2</v>
      </c>
      <c r="H9" s="8">
        <f t="shared" si="0"/>
        <v>7.7777777777777777</v>
      </c>
      <c r="I9" s="8">
        <f t="shared" ref="I9:I13" si="3">H9*0.9</f>
        <v>7</v>
      </c>
      <c r="J9" s="9">
        <f t="shared" si="2"/>
        <v>23.87</v>
      </c>
      <c r="L9" s="10" t="s">
        <v>11</v>
      </c>
      <c r="M9">
        <v>1.3</v>
      </c>
    </row>
    <row r="10" spans="1:13" x14ac:dyDescent="0.25">
      <c r="A10" s="15" t="s">
        <v>57</v>
      </c>
      <c r="B10" s="7" t="s">
        <v>97</v>
      </c>
      <c r="C10" s="8">
        <v>120</v>
      </c>
      <c r="D10" s="26"/>
      <c r="E10" s="9">
        <v>250</v>
      </c>
      <c r="F10" s="23"/>
      <c r="G10" s="8">
        <f t="shared" si="1"/>
        <v>2.3148148148148149</v>
      </c>
      <c r="H10" s="8">
        <f t="shared" si="0"/>
        <v>277.77777777777777</v>
      </c>
      <c r="I10" s="8">
        <f t="shared" si="3"/>
        <v>250</v>
      </c>
      <c r="J10" s="9">
        <f t="shared" si="2"/>
        <v>852.5</v>
      </c>
      <c r="L10" s="10" t="s">
        <v>47</v>
      </c>
      <c r="M10">
        <v>0.3</v>
      </c>
    </row>
    <row r="11" spans="1:13" x14ac:dyDescent="0.25">
      <c r="A11" s="15" t="s">
        <v>58</v>
      </c>
      <c r="B11" s="7" t="s">
        <v>102</v>
      </c>
      <c r="C11" s="8">
        <v>120</v>
      </c>
      <c r="D11" s="26"/>
      <c r="E11" s="9">
        <v>240</v>
      </c>
      <c r="F11" s="23"/>
      <c r="G11" s="8">
        <f>IF(ISBLANK(D11),E11/0.9/C11,D11)</f>
        <v>2.2222222222222223</v>
      </c>
      <c r="H11" s="8">
        <f t="shared" si="0"/>
        <v>266.66666666666669</v>
      </c>
      <c r="I11" s="8">
        <f t="shared" si="3"/>
        <v>240.00000000000003</v>
      </c>
      <c r="J11" s="9">
        <f t="shared" si="2"/>
        <v>818.40000000000009</v>
      </c>
      <c r="L11" s="21" t="s">
        <v>37</v>
      </c>
      <c r="M11" s="21" t="s">
        <v>37</v>
      </c>
    </row>
    <row r="12" spans="1:13" x14ac:dyDescent="0.25">
      <c r="A12" s="15" t="s">
        <v>59</v>
      </c>
      <c r="B12" s="2" t="s">
        <v>63</v>
      </c>
      <c r="C12" s="8">
        <v>120</v>
      </c>
      <c r="D12" s="26"/>
      <c r="E12" s="9"/>
      <c r="F12" s="23"/>
      <c r="G12" s="8">
        <v>5.6</v>
      </c>
      <c r="H12" s="3">
        <v>670</v>
      </c>
      <c r="I12" s="3">
        <v>611</v>
      </c>
      <c r="J12" s="9">
        <v>2083</v>
      </c>
      <c r="L12" s="21" t="s">
        <v>28</v>
      </c>
      <c r="M12">
        <v>2</v>
      </c>
    </row>
    <row r="13" spans="1:13" ht="15.75" thickBot="1" x14ac:dyDescent="0.3">
      <c r="A13" s="15" t="s">
        <v>60</v>
      </c>
      <c r="B13" s="2"/>
      <c r="C13" s="8">
        <v>120</v>
      </c>
      <c r="D13" s="26"/>
      <c r="E13" s="9"/>
      <c r="F13" s="23"/>
      <c r="G13" s="8">
        <f t="shared" si="1"/>
        <v>0</v>
      </c>
      <c r="H13" s="3">
        <f t="shared" si="0"/>
        <v>0</v>
      </c>
      <c r="I13" s="3">
        <f t="shared" si="3"/>
        <v>0</v>
      </c>
      <c r="J13" s="9">
        <f t="shared" si="2"/>
        <v>0</v>
      </c>
      <c r="L13" s="21" t="s">
        <v>10</v>
      </c>
      <c r="M13">
        <v>3.1</v>
      </c>
    </row>
    <row r="14" spans="1:13" ht="19.5" thickBot="1" x14ac:dyDescent="0.35">
      <c r="C14" s="29" t="s">
        <v>8</v>
      </c>
      <c r="D14" s="30"/>
      <c r="E14" s="29"/>
      <c r="F14" s="30"/>
      <c r="G14" s="16">
        <f>SUM(G7:G13)</f>
        <v>19.461111111111109</v>
      </c>
      <c r="H14" s="22">
        <f>SUM(H7:H13)</f>
        <v>2333.3333333333335</v>
      </c>
      <c r="I14" s="22">
        <f>SUM(I7:I13)</f>
        <v>2108</v>
      </c>
      <c r="J14" s="12">
        <f>SUM(J7:J13)</f>
        <v>7187.77</v>
      </c>
      <c r="L14" s="21" t="s">
        <v>41</v>
      </c>
      <c r="M14">
        <v>4</v>
      </c>
    </row>
    <row r="15" spans="1:13" x14ac:dyDescent="0.25">
      <c r="B15" s="10"/>
      <c r="C15" s="11"/>
      <c r="D15" s="11"/>
      <c r="E15" s="11"/>
      <c r="F15" s="11"/>
      <c r="G15" s="11"/>
      <c r="H15" s="11"/>
      <c r="I15" s="11"/>
      <c r="J15" s="11"/>
      <c r="L15" s="21" t="s">
        <v>36</v>
      </c>
      <c r="M15">
        <v>4</v>
      </c>
    </row>
    <row r="16" spans="1:13" x14ac:dyDescent="0.25">
      <c r="L16" s="21" t="s">
        <v>44</v>
      </c>
      <c r="M16">
        <v>0.6</v>
      </c>
    </row>
    <row r="17" spans="1:13" x14ac:dyDescent="0.25">
      <c r="L17" s="21" t="s">
        <v>29</v>
      </c>
      <c r="M17">
        <v>0.22500000000000001</v>
      </c>
    </row>
    <row r="18" spans="1:13" x14ac:dyDescent="0.25">
      <c r="A18" s="19" t="s">
        <v>104</v>
      </c>
      <c r="B18" s="28"/>
      <c r="C18" s="19" t="s">
        <v>64</v>
      </c>
      <c r="D18" s="19"/>
      <c r="E18" s="19"/>
      <c r="F18" s="19"/>
      <c r="G18" s="20"/>
      <c r="H18" s="20"/>
      <c r="I18" s="20"/>
      <c r="L18" s="21" t="s">
        <v>33</v>
      </c>
      <c r="M18">
        <v>2</v>
      </c>
    </row>
    <row r="19" spans="1:13" x14ac:dyDescent="0.25">
      <c r="B19" s="5"/>
      <c r="G19" s="5"/>
      <c r="L19" s="21" t="s">
        <v>6</v>
      </c>
      <c r="M19">
        <v>1.5</v>
      </c>
    </row>
    <row r="20" spans="1:13" x14ac:dyDescent="0.25">
      <c r="B20" s="5" t="s">
        <v>65</v>
      </c>
      <c r="L20" s="21" t="s">
        <v>12</v>
      </c>
      <c r="M20">
        <v>12</v>
      </c>
    </row>
    <row r="21" spans="1:13" ht="15.75" x14ac:dyDescent="0.25">
      <c r="A21" s="6" t="s">
        <v>27</v>
      </c>
      <c r="B21" s="4" t="s">
        <v>0</v>
      </c>
      <c r="C21" s="4" t="s">
        <v>3</v>
      </c>
      <c r="D21" s="24" t="s">
        <v>48</v>
      </c>
      <c r="E21" s="25" t="s">
        <v>49</v>
      </c>
      <c r="F21" s="4"/>
      <c r="G21" s="4" t="s">
        <v>4</v>
      </c>
      <c r="H21" s="4" t="s">
        <v>26</v>
      </c>
      <c r="I21" s="4" t="s">
        <v>1</v>
      </c>
      <c r="J21" s="6" t="s">
        <v>50</v>
      </c>
      <c r="L21" s="21" t="s">
        <v>13</v>
      </c>
      <c r="M21">
        <v>12</v>
      </c>
    </row>
    <row r="22" spans="1:13" x14ac:dyDescent="0.25">
      <c r="A22" s="15" t="s">
        <v>15</v>
      </c>
      <c r="B22" s="7" t="s">
        <v>66</v>
      </c>
      <c r="C22" s="8">
        <v>120</v>
      </c>
      <c r="D22" s="26"/>
      <c r="E22" s="9">
        <v>40</v>
      </c>
      <c r="F22" s="23"/>
      <c r="G22" s="8">
        <f>IF(ISBLANK(D22),E22/0.9/C22,D22)</f>
        <v>0.37037037037037035</v>
      </c>
      <c r="H22" s="8">
        <f t="shared" ref="H22:H27" si="4">C22*G22</f>
        <v>44.444444444444443</v>
      </c>
      <c r="I22" s="8">
        <f>H22*0.9</f>
        <v>40</v>
      </c>
      <c r="J22" s="9">
        <f>+I22*3.41</f>
        <v>136.4</v>
      </c>
      <c r="L22" s="21" t="s">
        <v>42</v>
      </c>
      <c r="M22">
        <v>8</v>
      </c>
    </row>
    <row r="23" spans="1:13" x14ac:dyDescent="0.25">
      <c r="A23" s="15" t="s">
        <v>17</v>
      </c>
      <c r="B23" s="7" t="s">
        <v>100</v>
      </c>
      <c r="C23" s="8">
        <v>120</v>
      </c>
      <c r="D23" s="26"/>
      <c r="E23" s="9">
        <v>1.55</v>
      </c>
      <c r="F23" s="23"/>
      <c r="G23" s="8">
        <f t="shared" ref="G23:G25" si="5">IF(ISBLANK(D23),E23/0.9/C23,D23)</f>
        <v>1.4351851851851853E-2</v>
      </c>
      <c r="H23" s="8">
        <f t="shared" si="4"/>
        <v>1.7222222222222223</v>
      </c>
      <c r="I23" s="8">
        <v>9.1</v>
      </c>
      <c r="J23" s="9">
        <f t="shared" ref="J23:J27" si="6">+I23*3.41</f>
        <v>31.030999999999999</v>
      </c>
      <c r="L23" s="21" t="s">
        <v>5</v>
      </c>
      <c r="M23">
        <v>6.7</v>
      </c>
    </row>
    <row r="24" spans="1:13" x14ac:dyDescent="0.25">
      <c r="A24" s="15" t="s">
        <v>18</v>
      </c>
      <c r="B24" s="7" t="s">
        <v>96</v>
      </c>
      <c r="C24" s="8">
        <v>120</v>
      </c>
      <c r="D24" s="26"/>
      <c r="E24" s="9">
        <v>78.5</v>
      </c>
      <c r="F24" s="23"/>
      <c r="G24" s="8">
        <f t="shared" si="5"/>
        <v>0.72685185185185175</v>
      </c>
      <c r="H24" s="8">
        <f t="shared" si="4"/>
        <v>87.222222222222214</v>
      </c>
      <c r="I24" s="8">
        <f t="shared" ref="I24:I27" si="7">H24*0.9</f>
        <v>78.5</v>
      </c>
      <c r="J24" s="9">
        <f t="shared" si="6"/>
        <v>267.685</v>
      </c>
      <c r="L24" s="21" t="s">
        <v>39</v>
      </c>
      <c r="M24">
        <v>0.20399999999999999</v>
      </c>
    </row>
    <row r="25" spans="1:13" x14ac:dyDescent="0.25">
      <c r="A25" s="15" t="s">
        <v>19</v>
      </c>
      <c r="B25" s="2" t="s">
        <v>67</v>
      </c>
      <c r="C25" s="8">
        <v>120</v>
      </c>
      <c r="D25" s="26"/>
      <c r="E25" s="9">
        <v>290</v>
      </c>
      <c r="F25" s="23"/>
      <c r="G25" s="8">
        <f t="shared" si="5"/>
        <v>2.6851851851851851</v>
      </c>
      <c r="H25" s="8">
        <f t="shared" si="4"/>
        <v>322.22222222222223</v>
      </c>
      <c r="I25" s="8">
        <f t="shared" si="7"/>
        <v>290</v>
      </c>
      <c r="J25" s="9">
        <f t="shared" si="6"/>
        <v>988.90000000000009</v>
      </c>
      <c r="L25" s="10" t="s">
        <v>46</v>
      </c>
      <c r="M25">
        <v>0.4</v>
      </c>
    </row>
    <row r="26" spans="1:13" x14ac:dyDescent="0.25">
      <c r="A26" s="15" t="s">
        <v>20</v>
      </c>
      <c r="B26" s="2" t="s">
        <v>72</v>
      </c>
      <c r="C26" s="8">
        <v>120</v>
      </c>
      <c r="D26" s="26"/>
      <c r="E26" s="9">
        <v>30</v>
      </c>
      <c r="F26" s="23"/>
      <c r="G26" s="8">
        <f>IF(ISBLANK(D26),E26/0.9/C26,D26)</f>
        <v>0.27777777777777779</v>
      </c>
      <c r="H26" s="8">
        <f t="shared" si="4"/>
        <v>33.333333333333336</v>
      </c>
      <c r="I26" s="8">
        <f t="shared" si="7"/>
        <v>30.000000000000004</v>
      </c>
      <c r="J26" s="9">
        <f t="shared" si="6"/>
        <v>102.30000000000001</v>
      </c>
      <c r="L26" s="21" t="s">
        <v>14</v>
      </c>
      <c r="M26">
        <v>1.6</v>
      </c>
    </row>
    <row r="27" spans="1:13" x14ac:dyDescent="0.25">
      <c r="A27" s="15" t="s">
        <v>21</v>
      </c>
      <c r="B27" s="2" t="s">
        <v>72</v>
      </c>
      <c r="C27" s="8">
        <v>120</v>
      </c>
      <c r="D27" s="26"/>
      <c r="E27" s="9">
        <v>30</v>
      </c>
      <c r="F27" s="23"/>
      <c r="G27" s="8">
        <f t="shared" ref="G27" si="8">IF(ISBLANK(D27),E27/0.9/C27,D27)</f>
        <v>0.27777777777777779</v>
      </c>
      <c r="H27" s="3">
        <f t="shared" si="4"/>
        <v>33.333333333333336</v>
      </c>
      <c r="I27" s="3">
        <f t="shared" si="7"/>
        <v>30.000000000000004</v>
      </c>
      <c r="J27" s="9">
        <f t="shared" si="6"/>
        <v>102.30000000000001</v>
      </c>
      <c r="L27" s="10" t="s">
        <v>16</v>
      </c>
      <c r="M27">
        <v>0.1</v>
      </c>
    </row>
    <row r="28" spans="1:13" x14ac:dyDescent="0.25">
      <c r="A28" s="15" t="s">
        <v>22</v>
      </c>
      <c r="B28" s="2"/>
      <c r="C28" s="8"/>
      <c r="D28" s="26"/>
      <c r="E28" s="9"/>
      <c r="F28" s="23"/>
      <c r="G28" s="8"/>
      <c r="H28" s="3"/>
      <c r="I28" s="3"/>
      <c r="J28" s="9"/>
      <c r="L28" s="21" t="s">
        <v>32</v>
      </c>
      <c r="M28">
        <v>3.3330000000000002</v>
      </c>
    </row>
    <row r="29" spans="1:13" ht="15.75" thickBot="1" x14ac:dyDescent="0.3">
      <c r="A29" s="15" t="s">
        <v>23</v>
      </c>
      <c r="B29" s="2" t="s">
        <v>68</v>
      </c>
      <c r="C29" s="8">
        <v>120</v>
      </c>
      <c r="D29" s="26"/>
      <c r="E29" s="9"/>
      <c r="F29" s="23"/>
      <c r="G29" s="8">
        <v>1.2</v>
      </c>
      <c r="H29" s="3">
        <v>148</v>
      </c>
      <c r="I29" s="3">
        <v>133</v>
      </c>
      <c r="J29" s="9">
        <v>454</v>
      </c>
      <c r="L29" s="10" t="s">
        <v>25</v>
      </c>
      <c r="M29">
        <v>0.2</v>
      </c>
    </row>
    <row r="30" spans="1:13" ht="19.5" thickBot="1" x14ac:dyDescent="0.35">
      <c r="C30" s="29" t="s">
        <v>8</v>
      </c>
      <c r="D30" s="30"/>
      <c r="E30" s="29"/>
      <c r="F30" s="30"/>
      <c r="G30" s="16">
        <f>SUM(G22:G29)</f>
        <v>5.5523148148148147</v>
      </c>
      <c r="H30" s="27">
        <f>SUM(H22:H29)</f>
        <v>670.27777777777771</v>
      </c>
      <c r="I30" s="27">
        <f>SUM(I22:I29)</f>
        <v>610.6</v>
      </c>
      <c r="J30" s="12">
        <f>SUM(J22:J29)</f>
        <v>2082.616</v>
      </c>
      <c r="L30" s="10" t="s">
        <v>24</v>
      </c>
      <c r="M30">
        <v>0.8</v>
      </c>
    </row>
    <row r="31" spans="1:13" x14ac:dyDescent="0.25">
      <c r="L31" s="10" t="s">
        <v>43</v>
      </c>
      <c r="M31">
        <v>0.1</v>
      </c>
    </row>
    <row r="32" spans="1:13" x14ac:dyDescent="0.25">
      <c r="L32" s="21" t="s">
        <v>40</v>
      </c>
      <c r="M32">
        <v>3.3</v>
      </c>
    </row>
    <row r="33" spans="1:13" x14ac:dyDescent="0.25">
      <c r="L33" s="10" t="s">
        <v>7</v>
      </c>
      <c r="M33">
        <v>0.3</v>
      </c>
    </row>
    <row r="34" spans="1:13" x14ac:dyDescent="0.25">
      <c r="A34" s="19" t="s">
        <v>69</v>
      </c>
      <c r="B34" s="28"/>
      <c r="C34" s="19" t="s">
        <v>70</v>
      </c>
      <c r="D34" s="19"/>
      <c r="E34" s="19"/>
      <c r="F34" s="19"/>
      <c r="G34" s="20"/>
      <c r="H34" s="20"/>
      <c r="I34" s="20"/>
      <c r="L34" s="21" t="s">
        <v>45</v>
      </c>
      <c r="M34">
        <v>0.1</v>
      </c>
    </row>
    <row r="35" spans="1:13" x14ac:dyDescent="0.25">
      <c r="B35" s="5"/>
      <c r="G35" s="5"/>
      <c r="L35" s="21" t="s">
        <v>35</v>
      </c>
      <c r="M35">
        <v>0.183</v>
      </c>
    </row>
    <row r="36" spans="1:13" x14ac:dyDescent="0.25">
      <c r="B36" s="5" t="s">
        <v>76</v>
      </c>
      <c r="L36" s="21" t="s">
        <v>31</v>
      </c>
      <c r="M36">
        <v>3.75</v>
      </c>
    </row>
    <row r="37" spans="1:13" ht="15.75" x14ac:dyDescent="0.25">
      <c r="A37" s="6" t="s">
        <v>27</v>
      </c>
      <c r="B37" s="4" t="s">
        <v>0</v>
      </c>
      <c r="C37" s="4" t="s">
        <v>3</v>
      </c>
      <c r="D37" s="24" t="s">
        <v>48</v>
      </c>
      <c r="E37" s="25" t="s">
        <v>49</v>
      </c>
      <c r="F37" s="4"/>
      <c r="G37" s="4" t="s">
        <v>4</v>
      </c>
      <c r="H37" s="4" t="s">
        <v>26</v>
      </c>
      <c r="I37" s="4" t="s">
        <v>1</v>
      </c>
      <c r="J37" s="6" t="s">
        <v>50</v>
      </c>
    </row>
    <row r="38" spans="1:13" x14ac:dyDescent="0.25">
      <c r="A38" s="15" t="s">
        <v>15</v>
      </c>
      <c r="B38" s="7" t="s">
        <v>98</v>
      </c>
      <c r="C38" s="8">
        <v>120</v>
      </c>
      <c r="D38" s="26"/>
      <c r="E38" s="9">
        <v>15.6</v>
      </c>
      <c r="F38" s="23"/>
      <c r="G38" s="8">
        <f>IF(ISBLANK(D38),E38/0.9/C38,D38)</f>
        <v>0.14444444444444443</v>
      </c>
      <c r="H38" s="8">
        <f t="shared" ref="H38:H44" si="9">C38*G38</f>
        <v>17.333333333333332</v>
      </c>
      <c r="I38" s="8">
        <f>H38*0.9</f>
        <v>15.6</v>
      </c>
      <c r="J38" s="9">
        <f>+I38*3.41</f>
        <v>53.195999999999998</v>
      </c>
    </row>
    <row r="39" spans="1:13" x14ac:dyDescent="0.25">
      <c r="A39" s="15" t="s">
        <v>17</v>
      </c>
      <c r="B39" s="7" t="s">
        <v>77</v>
      </c>
      <c r="C39" s="8">
        <v>120</v>
      </c>
      <c r="D39" s="26"/>
      <c r="E39" s="9">
        <v>2.4</v>
      </c>
      <c r="F39" s="23"/>
      <c r="G39" s="8">
        <f t="shared" ref="G39:G41" si="10">IF(ISBLANK(D39),E39/0.9/C39,D39)</f>
        <v>2.222222222222222E-2</v>
      </c>
      <c r="H39" s="8">
        <f t="shared" si="9"/>
        <v>2.6666666666666665</v>
      </c>
      <c r="I39" s="8">
        <v>2.4</v>
      </c>
      <c r="J39" s="9">
        <f t="shared" ref="J39:J44" si="11">+I39*3.41</f>
        <v>8.1839999999999993</v>
      </c>
    </row>
    <row r="40" spans="1:13" x14ac:dyDescent="0.25">
      <c r="A40" s="15" t="s">
        <v>18</v>
      </c>
      <c r="B40" s="7" t="s">
        <v>77</v>
      </c>
      <c r="C40" s="8">
        <v>120</v>
      </c>
      <c r="D40" s="26"/>
      <c r="E40" s="9">
        <v>2.4</v>
      </c>
      <c r="F40" s="23"/>
      <c r="G40" s="8">
        <f t="shared" si="10"/>
        <v>2.222222222222222E-2</v>
      </c>
      <c r="H40" s="8">
        <f t="shared" si="9"/>
        <v>2.6666666666666665</v>
      </c>
      <c r="I40" s="8">
        <f t="shared" ref="I40:I44" si="12">H40*0.9</f>
        <v>2.4</v>
      </c>
      <c r="J40" s="9">
        <f t="shared" si="11"/>
        <v>8.1839999999999993</v>
      </c>
    </row>
    <row r="41" spans="1:13" x14ac:dyDescent="0.25">
      <c r="A41" s="15" t="s">
        <v>19</v>
      </c>
      <c r="B41" s="7" t="s">
        <v>78</v>
      </c>
      <c r="C41" s="8">
        <v>120</v>
      </c>
      <c r="D41" s="26"/>
      <c r="E41" s="9">
        <v>35</v>
      </c>
      <c r="F41" s="23"/>
      <c r="G41" s="8">
        <f t="shared" si="10"/>
        <v>0.32407407407407407</v>
      </c>
      <c r="H41" s="8">
        <f t="shared" si="9"/>
        <v>38.888888888888886</v>
      </c>
      <c r="I41" s="8">
        <f t="shared" si="12"/>
        <v>35</v>
      </c>
      <c r="J41" s="9">
        <f t="shared" si="11"/>
        <v>119.35000000000001</v>
      </c>
    </row>
    <row r="42" spans="1:13" x14ac:dyDescent="0.25">
      <c r="A42" s="15" t="s">
        <v>20</v>
      </c>
      <c r="B42" s="2" t="s">
        <v>79</v>
      </c>
      <c r="C42" s="8">
        <v>120</v>
      </c>
      <c r="D42" s="26"/>
      <c r="E42" s="9">
        <v>40</v>
      </c>
      <c r="F42" s="23"/>
      <c r="G42" s="8">
        <f>IF(ISBLANK(D42),E42/0.9/C42,D42)</f>
        <v>0.37037037037037035</v>
      </c>
      <c r="H42" s="8">
        <f t="shared" si="9"/>
        <v>44.444444444444443</v>
      </c>
      <c r="I42" s="8">
        <f t="shared" si="12"/>
        <v>40</v>
      </c>
      <c r="J42" s="9">
        <f t="shared" si="11"/>
        <v>136.4</v>
      </c>
    </row>
    <row r="43" spans="1:13" x14ac:dyDescent="0.25">
      <c r="A43" s="15" t="s">
        <v>21</v>
      </c>
      <c r="B43" s="2" t="s">
        <v>80</v>
      </c>
      <c r="C43" s="8">
        <v>120</v>
      </c>
      <c r="D43" s="26"/>
      <c r="E43" s="9">
        <v>35</v>
      </c>
      <c r="F43" s="23"/>
      <c r="G43" s="8">
        <f t="shared" ref="G43:G44" si="13">IF(ISBLANK(D43),E43/0.9/C43,D43)</f>
        <v>0.32407407407407407</v>
      </c>
      <c r="H43" s="3">
        <f t="shared" si="9"/>
        <v>38.888888888888886</v>
      </c>
      <c r="I43" s="3">
        <f t="shared" si="12"/>
        <v>35</v>
      </c>
      <c r="J43" s="9">
        <f t="shared" si="11"/>
        <v>119.35000000000001</v>
      </c>
    </row>
    <row r="44" spans="1:13" x14ac:dyDescent="0.25">
      <c r="A44" s="15" t="s">
        <v>22</v>
      </c>
      <c r="B44" s="2" t="s">
        <v>101</v>
      </c>
      <c r="C44" s="8">
        <v>120</v>
      </c>
      <c r="D44" s="26"/>
      <c r="E44" s="9">
        <v>2.7</v>
      </c>
      <c r="F44" s="23"/>
      <c r="G44" s="8">
        <f t="shared" si="13"/>
        <v>2.5000000000000001E-2</v>
      </c>
      <c r="H44" s="3">
        <f t="shared" si="9"/>
        <v>3</v>
      </c>
      <c r="I44" s="3">
        <f t="shared" si="12"/>
        <v>2.7</v>
      </c>
      <c r="J44" s="9">
        <f t="shared" si="11"/>
        <v>9.2070000000000007</v>
      </c>
    </row>
    <row r="45" spans="1:13" ht="15.75" thickBot="1" x14ac:dyDescent="0.3">
      <c r="A45" s="15" t="s">
        <v>23</v>
      </c>
      <c r="B45" s="2"/>
      <c r="C45" s="8">
        <v>120</v>
      </c>
      <c r="D45" s="26"/>
      <c r="E45" s="9"/>
      <c r="F45" s="23"/>
      <c r="G45" s="8"/>
      <c r="H45" s="3"/>
      <c r="I45" s="3"/>
      <c r="J45" s="9"/>
    </row>
    <row r="46" spans="1:13" ht="19.5" thickBot="1" x14ac:dyDescent="0.35">
      <c r="C46" s="29" t="s">
        <v>8</v>
      </c>
      <c r="D46" s="30"/>
      <c r="E46" s="29"/>
      <c r="F46" s="30"/>
      <c r="G46" s="16">
        <f>SUM(G38:G45)</f>
        <v>1.2324074074074072</v>
      </c>
      <c r="H46" s="27">
        <f>SUM(H38:H45)</f>
        <v>147.88888888888889</v>
      </c>
      <c r="I46" s="27">
        <f>SUM(I38:I45)</f>
        <v>133.1</v>
      </c>
      <c r="J46" s="12">
        <f>SUM(J38:J45)</f>
        <v>453.87099999999998</v>
      </c>
    </row>
    <row r="49" spans="1:10" x14ac:dyDescent="0.25">
      <c r="J49" s="1"/>
    </row>
    <row r="50" spans="1:10" x14ac:dyDescent="0.25">
      <c r="A50" s="19" t="s">
        <v>69</v>
      </c>
      <c r="B50" s="28"/>
      <c r="C50" s="19" t="s">
        <v>70</v>
      </c>
      <c r="D50" s="19"/>
      <c r="E50" s="19"/>
      <c r="F50" s="19"/>
      <c r="G50" s="20"/>
      <c r="H50" s="20"/>
      <c r="I50" s="20"/>
    </row>
    <row r="51" spans="1:10" x14ac:dyDescent="0.25">
      <c r="B51" s="5"/>
      <c r="G51" s="5"/>
    </row>
    <row r="52" spans="1:10" x14ac:dyDescent="0.25">
      <c r="B52" s="5" t="s">
        <v>75</v>
      </c>
    </row>
    <row r="53" spans="1:10" ht="15.75" x14ac:dyDescent="0.25">
      <c r="A53" s="6" t="s">
        <v>27</v>
      </c>
      <c r="B53" s="4" t="s">
        <v>0</v>
      </c>
      <c r="C53" s="4" t="s">
        <v>3</v>
      </c>
      <c r="D53" s="24" t="s">
        <v>48</v>
      </c>
      <c r="E53" s="25" t="s">
        <v>49</v>
      </c>
      <c r="F53" s="4"/>
      <c r="G53" s="4" t="s">
        <v>4</v>
      </c>
      <c r="H53" s="4" t="s">
        <v>26</v>
      </c>
      <c r="I53" s="4" t="s">
        <v>1</v>
      </c>
      <c r="J53" s="6" t="s">
        <v>50</v>
      </c>
    </row>
    <row r="54" spans="1:10" x14ac:dyDescent="0.25">
      <c r="A54" s="15" t="s">
        <v>15</v>
      </c>
      <c r="B54" s="7" t="s">
        <v>71</v>
      </c>
      <c r="C54" s="8">
        <v>120</v>
      </c>
      <c r="D54" s="26"/>
      <c r="E54" s="9">
        <v>5</v>
      </c>
      <c r="F54" s="23"/>
      <c r="G54" s="8">
        <f>IF(ISBLANK(D54),E54/0.9/C54,D54)</f>
        <v>4.6296296296296294E-2</v>
      </c>
      <c r="H54" s="8">
        <f t="shared" ref="H54:H59" si="14">C54*G54</f>
        <v>5.5555555555555554</v>
      </c>
      <c r="I54" s="8">
        <f>H54*0.9</f>
        <v>5</v>
      </c>
      <c r="J54" s="9">
        <f>+I54*3.41</f>
        <v>17.05</v>
      </c>
    </row>
    <row r="55" spans="1:10" x14ac:dyDescent="0.25">
      <c r="A55" s="15" t="s">
        <v>17</v>
      </c>
      <c r="B55" s="7" t="s">
        <v>71</v>
      </c>
      <c r="C55" s="8">
        <v>120</v>
      </c>
      <c r="D55" s="26"/>
      <c r="E55" s="9">
        <v>5</v>
      </c>
      <c r="F55" s="23"/>
      <c r="G55" s="8">
        <f t="shared" ref="G55:G57" si="15">IF(ISBLANK(D55),E55/0.9/C55,D55)</f>
        <v>4.6296296296296294E-2</v>
      </c>
      <c r="H55" s="8">
        <f t="shared" si="14"/>
        <v>5.5555555555555554</v>
      </c>
      <c r="I55" s="8">
        <v>5</v>
      </c>
      <c r="J55" s="9">
        <f t="shared" ref="J55:J60" si="16">+I55*3.41</f>
        <v>17.05</v>
      </c>
    </row>
    <row r="56" spans="1:10" x14ac:dyDescent="0.25">
      <c r="A56" s="15" t="s">
        <v>18</v>
      </c>
      <c r="B56" s="7" t="s">
        <v>71</v>
      </c>
      <c r="C56" s="8">
        <v>120</v>
      </c>
      <c r="D56" s="26"/>
      <c r="E56" s="9">
        <v>5</v>
      </c>
      <c r="F56" s="23"/>
      <c r="G56" s="8">
        <f t="shared" si="15"/>
        <v>4.6296296296296294E-2</v>
      </c>
      <c r="H56" s="8">
        <f t="shared" si="14"/>
        <v>5.5555555555555554</v>
      </c>
      <c r="I56" s="8">
        <f t="shared" ref="I56:I59" si="17">H56*0.9</f>
        <v>5</v>
      </c>
      <c r="J56" s="9">
        <f t="shared" si="16"/>
        <v>17.05</v>
      </c>
    </row>
    <row r="57" spans="1:10" x14ac:dyDescent="0.25">
      <c r="A57" s="15" t="s">
        <v>19</v>
      </c>
      <c r="B57" s="7" t="s">
        <v>71</v>
      </c>
      <c r="C57" s="8">
        <v>120</v>
      </c>
      <c r="D57" s="26"/>
      <c r="E57" s="9">
        <v>5</v>
      </c>
      <c r="F57" s="23"/>
      <c r="G57" s="8">
        <f t="shared" si="15"/>
        <v>4.6296296296296294E-2</v>
      </c>
      <c r="H57" s="8">
        <f t="shared" si="14"/>
        <v>5.5555555555555554</v>
      </c>
      <c r="I57" s="8">
        <f t="shared" si="17"/>
        <v>5</v>
      </c>
      <c r="J57" s="9">
        <f t="shared" si="16"/>
        <v>17.05</v>
      </c>
    </row>
    <row r="58" spans="1:10" x14ac:dyDescent="0.25">
      <c r="A58" s="15" t="s">
        <v>20</v>
      </c>
      <c r="B58" s="7" t="s">
        <v>71</v>
      </c>
      <c r="C58" s="8">
        <v>120</v>
      </c>
      <c r="D58" s="26"/>
      <c r="E58" s="9">
        <v>5</v>
      </c>
      <c r="F58" s="23"/>
      <c r="G58" s="8">
        <f>IF(ISBLANK(D58),E58/0.9/C58,D58)</f>
        <v>4.6296296296296294E-2</v>
      </c>
      <c r="H58" s="8">
        <f t="shared" si="14"/>
        <v>5.5555555555555554</v>
      </c>
      <c r="I58" s="8">
        <f t="shared" si="17"/>
        <v>5</v>
      </c>
      <c r="J58" s="9">
        <f t="shared" si="16"/>
        <v>17.05</v>
      </c>
    </row>
    <row r="59" spans="1:10" x14ac:dyDescent="0.25">
      <c r="A59" s="15" t="s">
        <v>21</v>
      </c>
      <c r="B59" s="2" t="s">
        <v>99</v>
      </c>
      <c r="C59" s="8">
        <v>120</v>
      </c>
      <c r="D59" s="26"/>
      <c r="E59" s="9">
        <v>52.8</v>
      </c>
      <c r="F59" s="23"/>
      <c r="G59" s="8">
        <f t="shared" ref="G59" si="18">IF(ISBLANK(D59),E59/0.9/C59,D59)</f>
        <v>0.48888888888888887</v>
      </c>
      <c r="H59" s="3">
        <f t="shared" si="14"/>
        <v>58.666666666666664</v>
      </c>
      <c r="I59" s="3">
        <f t="shared" si="17"/>
        <v>52.8</v>
      </c>
      <c r="J59" s="9">
        <f t="shared" si="16"/>
        <v>180.048</v>
      </c>
    </row>
    <row r="60" spans="1:10" x14ac:dyDescent="0.25">
      <c r="A60" s="15" t="s">
        <v>22</v>
      </c>
      <c r="B60" s="2" t="s">
        <v>73</v>
      </c>
      <c r="C60" s="8">
        <v>120</v>
      </c>
      <c r="D60" s="26"/>
      <c r="E60" s="9"/>
      <c r="F60" s="23"/>
      <c r="G60" s="8">
        <v>3.5</v>
      </c>
      <c r="H60" s="3">
        <v>550</v>
      </c>
      <c r="I60" s="3">
        <v>500</v>
      </c>
      <c r="J60" s="9">
        <f t="shared" si="16"/>
        <v>1705</v>
      </c>
    </row>
    <row r="61" spans="1:10" ht="15.75" thickBot="1" x14ac:dyDescent="0.3">
      <c r="A61" s="15" t="s">
        <v>23</v>
      </c>
      <c r="B61" s="2" t="s">
        <v>74</v>
      </c>
      <c r="C61" s="8">
        <v>120</v>
      </c>
      <c r="D61" s="26">
        <v>4.7</v>
      </c>
      <c r="E61" s="9"/>
      <c r="F61" s="23"/>
      <c r="G61" s="8">
        <f t="shared" ref="G61" si="19">IF(ISBLANK(D61),E61/0.9/C61,D61)</f>
        <v>4.7</v>
      </c>
      <c r="H61" s="3">
        <f t="shared" ref="H61" si="20">C61*G61</f>
        <v>564</v>
      </c>
      <c r="I61" s="3">
        <f t="shared" ref="I61" si="21">H61*0.9</f>
        <v>507.6</v>
      </c>
      <c r="J61" s="9">
        <v>794</v>
      </c>
    </row>
    <row r="62" spans="1:10" ht="19.5" thickBot="1" x14ac:dyDescent="0.35">
      <c r="C62" s="29" t="s">
        <v>8</v>
      </c>
      <c r="D62" s="30"/>
      <c r="E62" s="29"/>
      <c r="F62" s="30"/>
      <c r="G62" s="16">
        <f>SUM(G54:G61)</f>
        <v>8.9203703703703709</v>
      </c>
      <c r="H62" s="27">
        <f>SUM(H54:H61)</f>
        <v>1200.4444444444443</v>
      </c>
      <c r="I62" s="27">
        <f>SUM(I54:I61)</f>
        <v>1085.4000000000001</v>
      </c>
      <c r="J62" s="12">
        <f>SUM(J54:J61)</f>
        <v>2764.2979999999998</v>
      </c>
    </row>
    <row r="66" spans="1:10" x14ac:dyDescent="0.25">
      <c r="A66" s="19" t="s">
        <v>81</v>
      </c>
      <c r="B66" s="28"/>
      <c r="C66" s="19" t="s">
        <v>82</v>
      </c>
      <c r="D66" s="19"/>
      <c r="E66" s="19"/>
      <c r="F66" s="19"/>
      <c r="G66" s="20"/>
      <c r="H66" s="20"/>
      <c r="I66" s="20"/>
    </row>
    <row r="67" spans="1:10" x14ac:dyDescent="0.25">
      <c r="B67" s="5"/>
      <c r="G67" s="5"/>
    </row>
    <row r="68" spans="1:10" x14ac:dyDescent="0.25">
      <c r="B68" s="5" t="s">
        <v>83</v>
      </c>
    </row>
    <row r="69" spans="1:10" ht="15.75" x14ac:dyDescent="0.25">
      <c r="A69" s="6" t="s">
        <v>27</v>
      </c>
      <c r="B69" s="4" t="s">
        <v>0</v>
      </c>
      <c r="C69" s="4" t="s">
        <v>3</v>
      </c>
      <c r="D69" s="24" t="s">
        <v>48</v>
      </c>
      <c r="E69" s="25" t="s">
        <v>49</v>
      </c>
      <c r="F69" s="4"/>
      <c r="G69" s="4" t="s">
        <v>4</v>
      </c>
      <c r="H69" s="4" t="s">
        <v>26</v>
      </c>
      <c r="I69" s="4" t="s">
        <v>1</v>
      </c>
      <c r="J69" s="6" t="s">
        <v>50</v>
      </c>
    </row>
    <row r="70" spans="1:10" x14ac:dyDescent="0.25">
      <c r="A70" s="15" t="s">
        <v>88</v>
      </c>
      <c r="B70" s="7" t="s">
        <v>84</v>
      </c>
      <c r="C70" s="8">
        <v>120</v>
      </c>
      <c r="D70" s="26"/>
      <c r="E70" s="9">
        <v>1000</v>
      </c>
      <c r="F70" s="23"/>
      <c r="G70" s="8">
        <f t="shared" ref="G70" si="22">IF(ISBLANK(D70),E70/0.9/C70,D70)</f>
        <v>9.2592592592592595</v>
      </c>
      <c r="H70" s="8">
        <f t="shared" ref="H70" si="23">C70*G70</f>
        <v>1111.1111111111111</v>
      </c>
      <c r="I70" s="8">
        <v>1000</v>
      </c>
      <c r="J70" s="9">
        <f t="shared" ref="J70" si="24">+I70*3.41</f>
        <v>3410</v>
      </c>
    </row>
    <row r="71" spans="1:10" x14ac:dyDescent="0.25">
      <c r="A71" s="15" t="s">
        <v>89</v>
      </c>
      <c r="B71" s="7" t="s">
        <v>85</v>
      </c>
      <c r="C71" s="8">
        <v>120</v>
      </c>
      <c r="D71" s="26"/>
      <c r="E71" s="9">
        <v>460</v>
      </c>
      <c r="F71" s="23"/>
      <c r="G71" s="8">
        <f t="shared" ref="G71:G73" si="25">IF(ISBLANK(D71),E71/0.9/C71,D71)</f>
        <v>4.2592592592592586</v>
      </c>
      <c r="H71" s="8">
        <f t="shared" ref="H71:H75" si="26">C71*G71</f>
        <v>511.11111111111103</v>
      </c>
      <c r="I71" s="8">
        <v>960</v>
      </c>
      <c r="J71" s="9">
        <f t="shared" ref="J71:J75" si="27">+I71*3.41</f>
        <v>3273.6000000000004</v>
      </c>
    </row>
    <row r="72" spans="1:10" x14ac:dyDescent="0.25">
      <c r="A72" s="15" t="s">
        <v>90</v>
      </c>
      <c r="B72" s="7" t="s">
        <v>86</v>
      </c>
      <c r="C72" s="8">
        <v>120</v>
      </c>
      <c r="D72" s="26"/>
      <c r="E72" s="9">
        <v>300</v>
      </c>
      <c r="F72" s="23"/>
      <c r="G72" s="8">
        <f t="shared" si="25"/>
        <v>2.7777777777777777</v>
      </c>
      <c r="H72" s="8">
        <f t="shared" si="26"/>
        <v>333.33333333333331</v>
      </c>
      <c r="I72" s="8">
        <f t="shared" ref="I72:I75" si="28">H72*0.9</f>
        <v>300</v>
      </c>
      <c r="J72" s="9">
        <f t="shared" si="27"/>
        <v>1023</v>
      </c>
    </row>
    <row r="73" spans="1:10" x14ac:dyDescent="0.25">
      <c r="A73" s="15" t="s">
        <v>91</v>
      </c>
      <c r="B73" s="7" t="s">
        <v>87</v>
      </c>
      <c r="C73" s="8">
        <v>120</v>
      </c>
      <c r="D73" s="26"/>
      <c r="E73" s="9">
        <v>44.6</v>
      </c>
      <c r="F73" s="23"/>
      <c r="G73" s="8">
        <f t="shared" si="25"/>
        <v>0.41296296296296298</v>
      </c>
      <c r="H73" s="8">
        <f t="shared" si="26"/>
        <v>49.555555555555557</v>
      </c>
      <c r="I73" s="8">
        <f t="shared" si="28"/>
        <v>44.6</v>
      </c>
      <c r="J73" s="9">
        <f t="shared" si="27"/>
        <v>152.08600000000001</v>
      </c>
    </row>
    <row r="74" spans="1:10" x14ac:dyDescent="0.25">
      <c r="A74" s="15" t="s">
        <v>92</v>
      </c>
      <c r="B74" s="7" t="s">
        <v>87</v>
      </c>
      <c r="C74" s="8">
        <v>120</v>
      </c>
      <c r="D74" s="26"/>
      <c r="E74" s="9">
        <v>44.6</v>
      </c>
      <c r="F74" s="23"/>
      <c r="G74" s="8">
        <f>IF(ISBLANK(D74),E74/0.9/C74,D74)</f>
        <v>0.41296296296296298</v>
      </c>
      <c r="H74" s="8">
        <f t="shared" si="26"/>
        <v>49.555555555555557</v>
      </c>
      <c r="I74" s="8">
        <f t="shared" si="28"/>
        <v>44.6</v>
      </c>
      <c r="J74" s="9">
        <f t="shared" si="27"/>
        <v>152.08600000000001</v>
      </c>
    </row>
    <row r="75" spans="1:10" x14ac:dyDescent="0.25">
      <c r="A75" s="15" t="s">
        <v>93</v>
      </c>
      <c r="B75" s="7" t="s">
        <v>87</v>
      </c>
      <c r="C75" s="8">
        <v>120</v>
      </c>
      <c r="D75" s="26"/>
      <c r="E75" s="9">
        <v>44.6</v>
      </c>
      <c r="F75" s="23"/>
      <c r="G75" s="8">
        <f t="shared" ref="G75" si="29">IF(ISBLANK(D75),E75/0.9/C75,D75)</f>
        <v>0.41296296296296298</v>
      </c>
      <c r="H75" s="3">
        <f t="shared" si="26"/>
        <v>49.555555555555557</v>
      </c>
      <c r="I75" s="3">
        <f t="shared" si="28"/>
        <v>44.6</v>
      </c>
      <c r="J75" s="9">
        <f t="shared" si="27"/>
        <v>152.08600000000001</v>
      </c>
    </row>
    <row r="76" spans="1:10" x14ac:dyDescent="0.25">
      <c r="A76" s="15" t="s">
        <v>94</v>
      </c>
      <c r="B76" s="7" t="s">
        <v>87</v>
      </c>
      <c r="C76" s="8">
        <v>120</v>
      </c>
      <c r="D76" s="26"/>
      <c r="E76" s="9">
        <v>44.6</v>
      </c>
      <c r="F76" s="23"/>
      <c r="G76" s="8">
        <f t="shared" ref="G76" si="30">IF(ISBLANK(D76),E76/0.9/C76,D76)</f>
        <v>0.41296296296296298</v>
      </c>
      <c r="H76" s="3">
        <f t="shared" ref="H76" si="31">C76*G76</f>
        <v>49.555555555555557</v>
      </c>
      <c r="I76" s="3">
        <f t="shared" ref="I76" si="32">H76*0.9</f>
        <v>44.6</v>
      </c>
      <c r="J76" s="9">
        <f t="shared" ref="J76" si="33">+I76*3.41</f>
        <v>152.08600000000001</v>
      </c>
    </row>
    <row r="77" spans="1:10" ht="15.75" thickBot="1" x14ac:dyDescent="0.3">
      <c r="A77" s="15" t="s">
        <v>95</v>
      </c>
      <c r="B77" s="2"/>
      <c r="C77" s="8">
        <v>120</v>
      </c>
      <c r="D77" s="26"/>
      <c r="E77" s="9"/>
      <c r="F77" s="23"/>
      <c r="G77" s="8">
        <f t="shared" ref="G77" si="34">IF(ISBLANK(D77),E77/0.9/C77,D77)</f>
        <v>0</v>
      </c>
      <c r="H77" s="3">
        <f t="shared" ref="H77" si="35">C77*G77</f>
        <v>0</v>
      </c>
      <c r="I77" s="3">
        <f t="shared" ref="I77" si="36">H77*0.9</f>
        <v>0</v>
      </c>
      <c r="J77" s="9">
        <v>794</v>
      </c>
    </row>
    <row r="78" spans="1:10" ht="19.5" thickBot="1" x14ac:dyDescent="0.35">
      <c r="C78" s="29" t="s">
        <v>8</v>
      </c>
      <c r="D78" s="30"/>
      <c r="E78" s="29"/>
      <c r="F78" s="30"/>
      <c r="G78" s="16">
        <f>SUM(G70:G77)</f>
        <v>17.948148148148157</v>
      </c>
      <c r="H78" s="27">
        <f>SUM(H70:H77)</f>
        <v>2153.7777777777778</v>
      </c>
      <c r="I78" s="27">
        <f>SUM(I70:I77)</f>
        <v>2438.3999999999996</v>
      </c>
      <c r="J78" s="12">
        <f>SUM(J70:J77)</f>
        <v>9108.9440000000013</v>
      </c>
    </row>
  </sheetData>
  <sortState ref="L4:M35">
    <sortCondition ref="L4:L35"/>
  </sortState>
  <mergeCells count="12">
    <mergeCell ref="A1:I1"/>
    <mergeCell ref="E14:F14"/>
    <mergeCell ref="D5:E5"/>
    <mergeCell ref="C14:D14"/>
    <mergeCell ref="C30:D30"/>
    <mergeCell ref="E30:F30"/>
    <mergeCell ref="C62:D62"/>
    <mergeCell ref="E62:F62"/>
    <mergeCell ref="C46:D46"/>
    <mergeCell ref="E46:F46"/>
    <mergeCell ref="C78:D78"/>
    <mergeCell ref="E78:F78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Closet Power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</dc:creator>
  <cp:lastModifiedBy>Luke Minnick</cp:lastModifiedBy>
  <cp:lastPrinted>2013-02-27T19:22:01Z</cp:lastPrinted>
  <dcterms:created xsi:type="dcterms:W3CDTF">2012-04-19T18:01:18Z</dcterms:created>
  <dcterms:modified xsi:type="dcterms:W3CDTF">2016-04-28T18:06:37Z</dcterms:modified>
</cp:coreProperties>
</file>